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JD\319 Kroměříž\Slepý rozpočet Kroměříž\"/>
    </mc:Choice>
  </mc:AlternateContent>
  <bookViews>
    <workbookView xWindow="360" yWindow="276" windowWidth="18732" windowHeight="12216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Pol'!$A$1:$U$27</definedName>
    <definedName name="_xlnm.Print_Area" localSheetId="0">Stavba!$A$1:$J$49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F39" i="1"/>
  <c r="G17" i="12"/>
  <c r="AC17" i="12"/>
  <c r="AD17" i="12"/>
  <c r="F9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F10" i="12"/>
  <c r="G10" i="12"/>
  <c r="I10" i="12"/>
  <c r="K10" i="12"/>
  <c r="M10" i="12"/>
  <c r="O10" i="12"/>
  <c r="Q10" i="12"/>
  <c r="U10" i="12"/>
  <c r="G11" i="12"/>
  <c r="F12" i="12"/>
  <c r="G12" i="12"/>
  <c r="I12" i="12"/>
  <c r="I11" i="12" s="1"/>
  <c r="K12" i="12"/>
  <c r="K11" i="12" s="1"/>
  <c r="M12" i="12"/>
  <c r="M11" i="12" s="1"/>
  <c r="O12" i="12"/>
  <c r="O11" i="12" s="1"/>
  <c r="Q12" i="12"/>
  <c r="Q11" i="12" s="1"/>
  <c r="U12" i="12"/>
  <c r="U11" i="12" s="1"/>
  <c r="F13" i="12"/>
  <c r="G13" i="12"/>
  <c r="I13" i="12"/>
  <c r="K13" i="12"/>
  <c r="M13" i="12"/>
  <c r="O13" i="12"/>
  <c r="Q13" i="12"/>
  <c r="U13" i="12"/>
  <c r="F14" i="12"/>
  <c r="G14" i="12"/>
  <c r="I14" i="12"/>
  <c r="K14" i="12"/>
  <c r="M14" i="12"/>
  <c r="O14" i="12"/>
  <c r="Q14" i="12"/>
  <c r="U14" i="12"/>
  <c r="F15" i="12"/>
  <c r="G15" i="12"/>
  <c r="I15" i="12"/>
  <c r="K15" i="12"/>
  <c r="M15" i="12"/>
  <c r="O15" i="12"/>
  <c r="Q15" i="12"/>
  <c r="U15" i="12"/>
  <c r="I20" i="1"/>
  <c r="I19" i="1"/>
  <c r="I18" i="1"/>
  <c r="I17" i="1"/>
  <c r="I16" i="1"/>
  <c r="I49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4" i="1" l="1"/>
  <c r="G29" i="1"/>
  <c r="G28" i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<sst xmlns="http://schemas.openxmlformats.org/spreadsheetml/2006/main" count="149" uniqueCount="98">
  <si>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</si>
  <si>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</si>
  <si>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</si>
  <si>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</si>
  <si>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</si>
  <si>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</si>
  <si>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</si>
  <si>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</si>
  <si>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</si>
  <si>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</si>
  <si>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</si>
  <si>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</si>
  <si>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</si>
  <si>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</si>
  <si>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</si>
  <si>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</si>
  <si>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</si>
  <si>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</si>
  <si>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</si>
  <si>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</si>
  <si>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</si>
  <si>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</si>
  <si>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</si>
  <si>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</si>
  <si>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</si>
  <si>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</si>
  <si>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</si>
  <si>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</si>
  <si>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</si>
  <si>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</si>
  <si>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</si>
  <si>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</si>
  <si>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</si>
  <si>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</si>
  <si>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</si>
  <si>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</si>
  <si>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</si>
  <si>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</si>
  <si>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</si>
  <si>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</si>
  <si>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</si>
  <si>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</si>
  <si>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</si>
  <si>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Modernizace sportoviště u ZŠ Oskol Kroměříž</t>
  </si>
  <si>
    <t>Rozpočet</t>
  </si>
  <si>
    <t>Celkem za stavbu</t>
  </si>
  <si>
    <t>CZK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</si>
  <si>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</si>
  <si>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</si>
  <si>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</si>
  <si>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</si>
  <si>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</si>
  <si>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</si>
  <si>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</si>
  <si>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</si>
  <si>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</si>
  <si>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</si>
  <si>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</si>
  <si>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</si>
  <si>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</si>
  <si>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</si>
  <si>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</si>
  <si>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</si>
  <si>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</si>
  <si>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</si>
  <si>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</si>
  <si>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</si>
  <si>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</si>
  <si>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</si>
  <si>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</si>
  <si>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</si>
  <si>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</si>
  <si>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</si>
  <si>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</si>
  <si>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</si>
  <si>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</si>
  <si>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</si>
  <si>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</si>
  <si>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00526  R</t>
  </si>
  <si>
    <t>Zkouška podloží dynamická (rázová)</t>
  </si>
  <si>
    <t>Soubor</t>
  </si>
  <si>
    <t>POL1_0</t>
  </si>
  <si>
    <t>005241010R</t>
  </si>
  <si>
    <t>Dokumentace skutečného provedení</t>
  </si>
  <si>
    <t>005111010R</t>
  </si>
  <si>
    <t xml:space="preserve">Vytýčení stavby před výstavbou </t>
  </si>
  <si>
    <t>005111021R</t>
  </si>
  <si>
    <t>Vytyčení inženýrských sítí</t>
  </si>
  <si>
    <t>005121019R</t>
  </si>
  <si>
    <t>Zařízení staveniště, vybudování, provoz, odstranění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</si>
  <si>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</si>
  <si>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</si>
  <si>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</si>
  <si>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</si>
  <si>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</si>
  <si>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</si>
  <si>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</si>
  <si>
    <t>SO 00 Vedlejší a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</si>
</sst>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 x14ac:dyDescent="0.25">
      <c r="A2" s="4"/>
      <c r="B2" s="104" t="s">
        <v>38</v>
      </c>
      <c r="C2" s="105"/>
      <c r="D2" s="106" t="s">
        <v>43</v>
      </c>
      <c r="E2" s="107"/>
      <c r="F2" s="107"/>
      <c r="G2" s="107"/>
      <c r="H2" s="107"/>
      <c r="I2" s="107"/>
      <c r="J2" s="108"/>
      <c r="O2" s="2"/>
    </row>
    <row r="3" spans="1:15" ht="24" customHeight="1" x14ac:dyDescent="0.25">
      <c r="A3" s="4"/>
      <c r="B3" s="109" t="s">
        <v>41</v>
      </c>
      <c r="C3" s="110"/>
      <c r="D3" s="111" t="s">
        <v>97</v>
      </c>
      <c r="E3" s="112"/>
      <c r="F3" s="112"/>
      <c r="G3" s="112"/>
      <c r="H3" s="112"/>
      <c r="I3" s="112"/>
      <c r="J3" s="113"/>
    </row>
    <row r="4" spans="1:15" ht="24" customHeight="1" x14ac:dyDescent="0.25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 x14ac:dyDescent="0.25">
      <c r="A5" s="4"/>
      <c r="B5" s="45" t="s">
        <v>21</v>
      </c>
      <c r="C5" s="5"/>
      <c r="D5" s="120"/>
      <c r="E5" s="25"/>
      <c r="F5" s="25"/>
      <c r="G5" s="25"/>
      <c r="H5" s="27" t="s">
        <v>33</v>
      </c>
      <c r="I5" s="120"/>
      <c r="J5" s="11"/>
    </row>
    <row r="6" spans="1:15" ht="15.75" customHeight="1" x14ac:dyDescent="0.25">
      <c r="A6" s="4"/>
      <c r="B6" s="39"/>
      <c r="C6" s="25"/>
      <c r="D6" s="120"/>
      <c r="E6" s="25"/>
      <c r="F6" s="25"/>
      <c r="G6" s="25"/>
      <c r="H6" s="27" t="s">
        <v>34</v>
      </c>
      <c r="I6" s="120"/>
      <c r="J6" s="11"/>
    </row>
    <row r="7" spans="1:15" ht="15.75" customHeight="1" x14ac:dyDescent="0.25">
      <c r="A7" s="4"/>
      <c r="B7" s="40"/>
      <c r="C7" s="121"/>
      <c r="D7" s="103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 x14ac:dyDescent="0.25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 x14ac:dyDescent="0.25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 x14ac:dyDescent="0.25">
      <c r="A16" s="185" t="s">
        <v>23</v>
      </c>
      <c r="B16" s="186" t="s">
        <v>23</v>
      </c>
      <c r="C16" s="56"/>
      <c r="D16" s="57"/>
      <c r="E16" s="79"/>
      <c r="F16" s="80"/>
      <c r="G16" s="79"/>
      <c r="H16" s="80"/>
      <c r="I16" s="79">
        <f>SUMIF(F47:F48,A16,I47:I48)+SUMIF(F47:F48,"PSU",I47:I48)</f>
        <v>0</v>
      </c>
      <c r="J16" s="81"/>
    </row>
    <row r="17" spans="1:10" ht="23.25" customHeight="1" x14ac:dyDescent="0.25">
      <c r="A17" s="185" t="s">
        <v>24</v>
      </c>
      <c r="B17" s="186" t="s">
        <v>24</v>
      </c>
      <c r="C17" s="56"/>
      <c r="D17" s="57"/>
      <c r="E17" s="79"/>
      <c r="F17" s="80"/>
      <c r="G17" s="79"/>
      <c r="H17" s="80"/>
      <c r="I17" s="79">
        <f>SUMIF(F47:F48,A17,I47:I48)</f>
        <v>0</v>
      </c>
      <c r="J17" s="81"/>
    </row>
    <row r="18" spans="1:10" ht="23.25" customHeight="1" x14ac:dyDescent="0.25">
      <c r="A18" s="185" t="s">
        <v>25</v>
      </c>
      <c r="B18" s="186" t="s">
        <v>25</v>
      </c>
      <c r="C18" s="56"/>
      <c r="D18" s="57"/>
      <c r="E18" s="79"/>
      <c r="F18" s="80"/>
      <c r="G18" s="79"/>
      <c r="H18" s="80"/>
      <c r="I18" s="79">
        <f>SUMIF(F47:F48,A18,I47:I48)</f>
        <v>0</v>
      </c>
      <c r="J18" s="81"/>
    </row>
    <row r="19" spans="1:10" ht="23.25" customHeight="1" x14ac:dyDescent="0.25">
      <c r="A19" s="185" t="s">
        <v>50</v>
      </c>
      <c r="B19" s="186" t="s">
        <v>26</v>
      </c>
      <c r="C19" s="56"/>
      <c r="D19" s="57"/>
      <c r="E19" s="79"/>
      <c r="F19" s="80"/>
      <c r="G19" s="79"/>
      <c r="H19" s="80"/>
      <c r="I19" s="79">
        <f>SUMIF(F47:F48,A19,I47:I48)</f>
        <v>0</v>
      </c>
      <c r="J19" s="81"/>
    </row>
    <row r="20" spans="1:10" ht="23.25" customHeight="1" x14ac:dyDescent="0.25">
      <c r="A20" s="185" t="s">
        <v>49</v>
      </c>
      <c r="B20" s="186" t="s">
        <v>27</v>
      </c>
      <c r="C20" s="56"/>
      <c r="D20" s="57"/>
      <c r="E20" s="79"/>
      <c r="F20" s="80"/>
      <c r="G20" s="79"/>
      <c r="H20" s="80"/>
      <c r="I20" s="79">
        <f>SUMIF(F47:F48,A20,I47:I48)</f>
        <v>0</v>
      </c>
      <c r="J20" s="81"/>
    </row>
    <row r="21" spans="1:10" ht="23.25" customHeight="1" x14ac:dyDescent="0.25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4">
        <f>ZakladDPHSni*SazbaDPH1/100</f>
        <v>0</v>
      </c>
      <c r="H24" s="85"/>
      <c r="I24" s="85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ZakladDPHZakl*SazbaDPH2/100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3">
      <c r="A28" s="4"/>
      <c r="B28" s="150" t="s">
        <v>22</v>
      </c>
      <c r="C28" s="151"/>
      <c r="D28" s="151"/>
      <c r="E28" s="152"/>
      <c r="F28" s="153"/>
      <c r="G28" s="154">
        <f>ZakladDPHSniVypocet+ZakladDPHZaklVypocet</f>
        <v>0</v>
      </c>
      <c r="H28" s="154"/>
      <c r="I28" s="154"/>
      <c r="J28" s="155" t="str">
        <f t="shared" si="0"/>
        <v>CZK</v>
      </c>
    </row>
    <row r="29" spans="1:10" ht="27.75" customHeight="1" thickBot="1" x14ac:dyDescent="0.3">
      <c r="A29" s="4"/>
      <c r="B29" s="150" t="s">
        <v>35</v>
      </c>
      <c r="C29" s="156"/>
      <c r="D29" s="156"/>
      <c r="E29" s="156"/>
      <c r="F29" s="156"/>
      <c r="G29" s="157">
        <f>ZakladDPHSni+DPHSni+ZakladDPHZakl+DPHZakl+Zaokrouhleni</f>
        <v>0</v>
      </c>
      <c r="H29" s="157"/>
      <c r="I29" s="157"/>
      <c r="J29" s="158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 x14ac:dyDescent="0.25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5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10" ht="25.5" hidden="1" customHeight="1" x14ac:dyDescent="0.25">
      <c r="A39" s="129">
        <v>1</v>
      </c>
      <c r="B39" s="135" t="s">
        <v>44</v>
      </c>
      <c r="C39" s="136" t="s">
        <v>43</v>
      </c>
      <c r="D39" s="137"/>
      <c r="E39" s="137"/>
      <c r="F39" s="145">
        <f>'Rozpočet Pol'!AC17</f>
        <v>0</v>
      </c>
      <c r="G39" s="146">
        <f>'Rozpočet Pol'!AD17</f>
        <v>0</v>
      </c>
      <c r="H39" s="147">
        <f>(F39*SazbaDPH1/100)+(G39*SazbaDPH2/100)</f>
        <v>0</v>
      </c>
      <c r="I39" s="147">
        <f>F39+G39+H39</f>
        <v>0</v>
      </c>
      <c r="J39" s="138" t="str">
        <f>IF(CenaCelkemVypocet=0,"",I39/CenaCelkemVypocet*100)</f>
        <v/>
      </c>
    </row>
    <row r="40" spans="1:10" ht="25.5" hidden="1" customHeight="1" x14ac:dyDescent="0.25">
      <c r="A40" s="129"/>
      <c r="B40" s="139" t="s">
        <v>45</v>
      </c>
      <c r="C40" s="140"/>
      <c r="D40" s="140"/>
      <c r="E40" s="141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49">
        <f>SUMIF(A39:A39,"=1",I39:I39)</f>
        <v>0</v>
      </c>
      <c r="J40" s="130">
        <f>SUMIF(A39:A39,"=1",J39:J39)</f>
        <v>0</v>
      </c>
    </row>
    <row r="44" spans="1:10" ht="15.6" x14ac:dyDescent="0.3">
      <c r="B44" s="159" t="s">
        <v>47</v>
      </c>
    </row>
    <row r="46" spans="1:10" ht="25.5" customHeight="1" x14ac:dyDescent="0.25">
      <c r="A46" s="160"/>
      <c r="B46" s="163" t="s">
        <v>16</v>
      </c>
      <c r="C46" s="163" t="s">
        <v>5</v>
      </c>
      <c r="D46" s="164"/>
      <c r="E46" s="164"/>
      <c r="F46" s="167" t="s">
        <v>48</v>
      </c>
      <c r="G46" s="167"/>
      <c r="H46" s="167"/>
      <c r="I46" s="168" t="s">
        <v>28</v>
      </c>
      <c r="J46" s="168"/>
    </row>
    <row r="47" spans="1:10" ht="25.5" customHeight="1" x14ac:dyDescent="0.25">
      <c r="A47" s="161"/>
      <c r="B47" s="169" t="s">
        <v>49</v>
      </c>
      <c r="C47" s="170" t="s">
        <v>27</v>
      </c>
      <c r="D47" s="171"/>
      <c r="E47" s="171"/>
      <c r="F47" s="175" t="s">
        <v>49</v>
      </c>
      <c r="G47" s="176"/>
      <c r="H47" s="176"/>
      <c r="I47" s="177">
        <f>'Rozpočet Pol'!G8</f>
        <v>0</v>
      </c>
      <c r="J47" s="177"/>
    </row>
    <row r="48" spans="1:10" ht="25.5" customHeight="1" x14ac:dyDescent="0.25">
      <c r="A48" s="161"/>
      <c r="B48" s="172" t="s">
        <v>50</v>
      </c>
      <c r="C48" s="173" t="s">
        <v>26</v>
      </c>
      <c r="D48" s="174"/>
      <c r="E48" s="174"/>
      <c r="F48" s="178" t="s">
        <v>50</v>
      </c>
      <c r="G48" s="179"/>
      <c r="H48" s="179"/>
      <c r="I48" s="180">
        <f>'Rozpočet Pol'!G11</f>
        <v>0</v>
      </c>
      <c r="J48" s="180"/>
    </row>
    <row r="49" spans="1:10" ht="25.5" customHeight="1" x14ac:dyDescent="0.25">
      <c r="A49" s="162"/>
      <c r="B49" s="165" t="s">
        <v>1</v>
      </c>
      <c r="C49" s="165"/>
      <c r="D49" s="166"/>
      <c r="E49" s="166"/>
      <c r="F49" s="181"/>
      <c r="G49" s="182"/>
      <c r="H49" s="182"/>
      <c r="I49" s="183">
        <f>SUM(I47:I48)</f>
        <v>0</v>
      </c>
      <c r="J49" s="183"/>
    </row>
    <row r="50" spans="1:10" x14ac:dyDescent="0.25">
      <c r="F50" s="184"/>
      <c r="G50" s="128"/>
      <c r="H50" s="184"/>
      <c r="I50" s="128"/>
      <c r="J50" s="128"/>
    </row>
    <row r="51" spans="1:10" x14ac:dyDescent="0.25">
      <c r="F51" s="184"/>
      <c r="G51" s="128"/>
      <c r="H51" s="184"/>
      <c r="I51" s="128"/>
      <c r="J51" s="128"/>
    </row>
    <row r="52" spans="1:10" x14ac:dyDescent="0.25">
      <c r="F52" s="184"/>
      <c r="G52" s="128"/>
      <c r="H52" s="184"/>
      <c r="I52" s="128"/>
      <c r="J52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8:J48"/>
    <mergeCell ref="C48:E48"/>
    <mergeCell ref="I49:J49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7" t="s">
        <v>39</v>
      </c>
      <c r="B2" s="76"/>
      <c r="C2" s="101"/>
      <c r="D2" s="101"/>
      <c r="E2" s="101"/>
      <c r="F2" s="101"/>
      <c r="G2" s="102"/>
    </row>
    <row r="3" spans="1:7" ht="24.9" hidden="1" customHeight="1" x14ac:dyDescent="0.25">
      <c r="A3" s="77" t="s">
        <v>7</v>
      </c>
      <c r="B3" s="76"/>
      <c r="C3" s="101"/>
      <c r="D3" s="101"/>
      <c r="E3" s="101"/>
      <c r="F3" s="101"/>
      <c r="G3" s="102"/>
    </row>
    <row r="4" spans="1:7" ht="24.9" hidden="1" customHeight="1" x14ac:dyDescent="0.25">
      <c r="A4" s="77" t="s">
        <v>8</v>
      </c>
      <c r="B4" s="76"/>
      <c r="C4" s="101"/>
      <c r="D4" s="101"/>
      <c r="E4" s="101"/>
      <c r="F4" s="101"/>
      <c r="G4" s="10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7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7" customWidth="1"/>
    <col min="3" max="3" width="38.33203125" style="127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87" t="s">
        <v>6</v>
      </c>
      <c r="B1" s="187"/>
      <c r="C1" s="187"/>
      <c r="D1" s="187"/>
      <c r="E1" s="187"/>
      <c r="F1" s="187"/>
      <c r="G1" s="187"/>
      <c r="AE1" t="s">
        <v>52</v>
      </c>
    </row>
    <row r="2" spans="1:60" ht="25.05" customHeight="1" x14ac:dyDescent="0.25">
      <c r="A2" s="194" t="s">
        <v>51</v>
      </c>
      <c r="B2" s="188"/>
      <c r="C2" s="189" t="s">
        <v>43</v>
      </c>
      <c r="D2" s="190"/>
      <c r="E2" s="190"/>
      <c r="F2" s="190"/>
      <c r="G2" s="196"/>
      <c r="AE2" t="s">
        <v>53</v>
      </c>
    </row>
    <row r="3" spans="1:60" ht="25.05" hidden="1" customHeight="1" x14ac:dyDescent="0.25">
      <c r="A3" s="195" t="s">
        <v>7</v>
      </c>
      <c r="B3" s="193"/>
      <c r="C3" s="191"/>
      <c r="D3" s="192"/>
      <c r="E3" s="192"/>
      <c r="F3" s="192"/>
      <c r="G3" s="197"/>
      <c r="AE3" t="s">
        <v>54</v>
      </c>
    </row>
    <row r="4" spans="1:60" ht="25.05" hidden="1" customHeight="1" x14ac:dyDescent="0.25">
      <c r="A4" s="195" t="s">
        <v>8</v>
      </c>
      <c r="B4" s="193"/>
      <c r="C4" s="191"/>
      <c r="D4" s="192"/>
      <c r="E4" s="192"/>
      <c r="F4" s="192"/>
      <c r="G4" s="197"/>
      <c r="AE4" t="s">
        <v>55</v>
      </c>
    </row>
    <row r="5" spans="1:60" hidden="1" x14ac:dyDescent="0.25">
      <c r="A5" s="198" t="s">
        <v>56</v>
      </c>
      <c r="B5" s="199"/>
      <c r="C5" s="200"/>
      <c r="D5" s="201"/>
      <c r="E5" s="201"/>
      <c r="F5" s="201"/>
      <c r="G5" s="202"/>
      <c r="AE5" t="s">
        <v>57</v>
      </c>
    </row>
    <row r="7" spans="1:60" ht="39.6" x14ac:dyDescent="0.25">
      <c r="A7" s="207" t="s">
        <v>58</v>
      </c>
      <c r="B7" s="208" t="s">
        <v>59</v>
      </c>
      <c r="C7" s="208" t="s">
        <v>60</v>
      </c>
      <c r="D7" s="207" t="s">
        <v>61</v>
      </c>
      <c r="E7" s="207" t="s">
        <v>62</v>
      </c>
      <c r="F7" s="203" t="s">
        <v>63</v>
      </c>
      <c r="G7" s="224" t="s">
        <v>28</v>
      </c>
      <c r="H7" s="225" t="s">
        <v>29</v>
      </c>
      <c r="I7" s="225" t="s">
        <v>64</v>
      </c>
      <c r="J7" s="225" t="s">
        <v>30</v>
      </c>
      <c r="K7" s="225" t="s">
        <v>65</v>
      </c>
      <c r="L7" s="225" t="s">
        <v>66</v>
      </c>
      <c r="M7" s="225" t="s">
        <v>67</v>
      </c>
      <c r="N7" s="225" t="s">
        <v>68</v>
      </c>
      <c r="O7" s="225" t="s">
        <v>69</v>
      </c>
      <c r="P7" s="225" t="s">
        <v>70</v>
      </c>
      <c r="Q7" s="225" t="s">
        <v>71</v>
      </c>
      <c r="R7" s="225" t="s">
        <v>72</v>
      </c>
      <c r="S7" s="225" t="s">
        <v>73</v>
      </c>
      <c r="T7" s="225" t="s">
        <v>74</v>
      </c>
      <c r="U7" s="210" t="s">
        <v>75</v>
      </c>
    </row>
    <row r="8" spans="1:60" x14ac:dyDescent="0.25">
      <c r="A8" s="226" t="s">
        <v>76</v>
      </c>
      <c r="B8" s="227" t="s">
        <v>49</v>
      </c>
      <c r="C8" s="228" t="s">
        <v>27</v>
      </c>
      <c r="D8" s="229"/>
      <c r="E8" s="230"/>
      <c r="F8" s="231"/>
      <c r="G8" s="231">
        <f>SUMIF(AE9:AE10,"&lt;&gt;NOR",G9:G10)</f>
        <v>0</v>
      </c>
      <c r="H8" s="231"/>
      <c r="I8" s="231">
        <f>SUM(I9:I10)</f>
        <v>0</v>
      </c>
      <c r="J8" s="231"/>
      <c r="K8" s="231">
        <f>SUM(K9:K10)</f>
        <v>0</v>
      </c>
      <c r="L8" s="231"/>
      <c r="M8" s="231">
        <f>SUM(M9:M10)</f>
        <v>0</v>
      </c>
      <c r="N8" s="209"/>
      <c r="O8" s="209">
        <f>SUM(O9:O10)</f>
        <v>0</v>
      </c>
      <c r="P8" s="209"/>
      <c r="Q8" s="209">
        <f>SUM(Q9:Q10)</f>
        <v>0</v>
      </c>
      <c r="R8" s="209"/>
      <c r="S8" s="209"/>
      <c r="T8" s="226"/>
      <c r="U8" s="209">
        <f>SUM(U9:U10)</f>
        <v>0</v>
      </c>
      <c r="AE8" t="s">
        <v>77</v>
      </c>
    </row>
    <row r="9" spans="1:60" outlineLevel="1" x14ac:dyDescent="0.25">
      <c r="A9" s="205">
        <v>1</v>
      </c>
      <c r="B9" s="211" t="s">
        <v>78</v>
      </c>
      <c r="C9" s="254" t="s">
        <v>79</v>
      </c>
      <c r="D9" s="213" t="s">
        <v>80</v>
      </c>
      <c r="E9" s="219">
        <v>10</v>
      </c>
      <c r="F9" s="221">
        <f>H9+J9</f>
        <v>0</v>
      </c>
      <c r="G9" s="222">
        <f>ROUND(E9*F9,2)</f>
        <v>0</v>
      </c>
      <c r="H9" s="222"/>
      <c r="I9" s="222">
        <f>ROUND(E9*H9,2)</f>
        <v>0</v>
      </c>
      <c r="J9" s="222"/>
      <c r="K9" s="222">
        <f>ROUND(E9*J9,2)</f>
        <v>0</v>
      </c>
      <c r="L9" s="222">
        <v>21</v>
      </c>
      <c r="M9" s="222">
        <f>G9*(1+L9/100)</f>
        <v>0</v>
      </c>
      <c r="N9" s="214">
        <v>0</v>
      </c>
      <c r="O9" s="214">
        <f>ROUND(E9*N9,5)</f>
        <v>0</v>
      </c>
      <c r="P9" s="214">
        <v>0</v>
      </c>
      <c r="Q9" s="214">
        <f>ROUND(E9*P9,5)</f>
        <v>0</v>
      </c>
      <c r="R9" s="214"/>
      <c r="S9" s="214"/>
      <c r="T9" s="215">
        <v>0</v>
      </c>
      <c r="U9" s="214">
        <f>ROUND(E9*T9,2)</f>
        <v>0</v>
      </c>
      <c r="V9" s="204"/>
      <c r="W9" s="204"/>
      <c r="X9" s="204"/>
      <c r="Y9" s="204"/>
      <c r="Z9" s="204"/>
      <c r="AA9" s="204"/>
      <c r="AB9" s="204"/>
      <c r="AC9" s="204"/>
      <c r="AD9" s="204"/>
      <c r="AE9" s="204" t="s">
        <v>81</v>
      </c>
      <c r="AF9" s="204"/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5">
      <c r="A10" s="205">
        <v>2</v>
      </c>
      <c r="B10" s="211" t="s">
        <v>82</v>
      </c>
      <c r="C10" s="254" t="s">
        <v>83</v>
      </c>
      <c r="D10" s="213" t="s">
        <v>80</v>
      </c>
      <c r="E10" s="219">
        <v>1</v>
      </c>
      <c r="F10" s="221">
        <f>H10+J10</f>
        <v>0</v>
      </c>
      <c r="G10" s="222">
        <f>ROUND(E10*F10,2)</f>
        <v>0</v>
      </c>
      <c r="H10" s="222"/>
      <c r="I10" s="222">
        <f>ROUND(E10*H10,2)</f>
        <v>0</v>
      </c>
      <c r="J10" s="222"/>
      <c r="K10" s="222">
        <f>ROUND(E10*J10,2)</f>
        <v>0</v>
      </c>
      <c r="L10" s="222">
        <v>21</v>
      </c>
      <c r="M10" s="222">
        <f>G10*(1+L10/100)</f>
        <v>0</v>
      </c>
      <c r="N10" s="214">
        <v>0</v>
      </c>
      <c r="O10" s="214">
        <f>ROUND(E10*N10,5)</f>
        <v>0</v>
      </c>
      <c r="P10" s="214">
        <v>0</v>
      </c>
      <c r="Q10" s="214">
        <f>ROUND(E10*P10,5)</f>
        <v>0</v>
      </c>
      <c r="R10" s="214"/>
      <c r="S10" s="214"/>
      <c r="T10" s="215">
        <v>0</v>
      </c>
      <c r="U10" s="214">
        <f>ROUND(E10*T10,2)</f>
        <v>0</v>
      </c>
      <c r="V10" s="204"/>
      <c r="W10" s="204"/>
      <c r="X10" s="204"/>
      <c r="Y10" s="204"/>
      <c r="Z10" s="204"/>
      <c r="AA10" s="204"/>
      <c r="AB10" s="204"/>
      <c r="AC10" s="204"/>
      <c r="AD10" s="204"/>
      <c r="AE10" s="204" t="s">
        <v>81</v>
      </c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x14ac:dyDescent="0.25">
      <c r="A11" s="206" t="s">
        <v>76</v>
      </c>
      <c r="B11" s="212" t="s">
        <v>50</v>
      </c>
      <c r="C11" s="255" t="s">
        <v>26</v>
      </c>
      <c r="D11" s="216"/>
      <c r="E11" s="220"/>
      <c r="F11" s="223"/>
      <c r="G11" s="223">
        <f>SUMIF(AE12:AE15,"&lt;&gt;NOR",G12:G15)</f>
        <v>0</v>
      </c>
      <c r="H11" s="223"/>
      <c r="I11" s="223">
        <f>SUM(I12:I15)</f>
        <v>0</v>
      </c>
      <c r="J11" s="223"/>
      <c r="K11" s="223">
        <f>SUM(K12:K15)</f>
        <v>0</v>
      </c>
      <c r="L11" s="223"/>
      <c r="M11" s="223">
        <f>SUM(M12:M15)</f>
        <v>0</v>
      </c>
      <c r="N11" s="217"/>
      <c r="O11" s="217">
        <f>SUM(O12:O15)</f>
        <v>0</v>
      </c>
      <c r="P11" s="217"/>
      <c r="Q11" s="217">
        <f>SUM(Q12:Q15)</f>
        <v>0</v>
      </c>
      <c r="R11" s="217"/>
      <c r="S11" s="217"/>
      <c r="T11" s="218"/>
      <c r="U11" s="217">
        <f>SUM(U12:U15)</f>
        <v>0</v>
      </c>
      <c r="AE11" t="s">
        <v>77</v>
      </c>
    </row>
    <row r="12" spans="1:60" outlineLevel="1" x14ac:dyDescent="0.25">
      <c r="A12" s="205">
        <v>3</v>
      </c>
      <c r="B12" s="211" t="s">
        <v>84</v>
      </c>
      <c r="C12" s="254" t="s">
        <v>85</v>
      </c>
      <c r="D12" s="213" t="s">
        <v>80</v>
      </c>
      <c r="E12" s="219">
        <v>1</v>
      </c>
      <c r="F12" s="221">
        <f>H12+J12</f>
        <v>0</v>
      </c>
      <c r="G12" s="222">
        <f>ROUND(E12*F12,2)</f>
        <v>0</v>
      </c>
      <c r="H12" s="222"/>
      <c r="I12" s="222">
        <f>ROUND(E12*H12,2)</f>
        <v>0</v>
      </c>
      <c r="J12" s="222"/>
      <c r="K12" s="222">
        <f>ROUND(E12*J12,2)</f>
        <v>0</v>
      </c>
      <c r="L12" s="222">
        <v>21</v>
      </c>
      <c r="M12" s="222">
        <f>G12*(1+L12/100)</f>
        <v>0</v>
      </c>
      <c r="N12" s="214">
        <v>0</v>
      </c>
      <c r="O12" s="214">
        <f>ROUND(E12*N12,5)</f>
        <v>0</v>
      </c>
      <c r="P12" s="214">
        <v>0</v>
      </c>
      <c r="Q12" s="214">
        <f>ROUND(E12*P12,5)</f>
        <v>0</v>
      </c>
      <c r="R12" s="214"/>
      <c r="S12" s="214"/>
      <c r="T12" s="215">
        <v>0</v>
      </c>
      <c r="U12" s="214">
        <f>ROUND(E12*T12,2)</f>
        <v>0</v>
      </c>
      <c r="V12" s="204"/>
      <c r="W12" s="204"/>
      <c r="X12" s="204"/>
      <c r="Y12" s="204"/>
      <c r="Z12" s="204"/>
      <c r="AA12" s="204"/>
      <c r="AB12" s="204"/>
      <c r="AC12" s="204"/>
      <c r="AD12" s="204"/>
      <c r="AE12" s="204" t="s">
        <v>81</v>
      </c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 x14ac:dyDescent="0.25">
      <c r="A13" s="205">
        <v>4</v>
      </c>
      <c r="B13" s="211" t="s">
        <v>86</v>
      </c>
      <c r="C13" s="254" t="s">
        <v>87</v>
      </c>
      <c r="D13" s="213" t="s">
        <v>80</v>
      </c>
      <c r="E13" s="219">
        <v>1</v>
      </c>
      <c r="F13" s="221">
        <f>H13+J13</f>
        <v>0</v>
      </c>
      <c r="G13" s="222">
        <f>ROUND(E13*F13,2)</f>
        <v>0</v>
      </c>
      <c r="H13" s="222"/>
      <c r="I13" s="222">
        <f>ROUND(E13*H13,2)</f>
        <v>0</v>
      </c>
      <c r="J13" s="222"/>
      <c r="K13" s="222">
        <f>ROUND(E13*J13,2)</f>
        <v>0</v>
      </c>
      <c r="L13" s="222">
        <v>21</v>
      </c>
      <c r="M13" s="222">
        <f>G13*(1+L13/100)</f>
        <v>0</v>
      </c>
      <c r="N13" s="214">
        <v>0</v>
      </c>
      <c r="O13" s="214">
        <f>ROUND(E13*N13,5)</f>
        <v>0</v>
      </c>
      <c r="P13" s="214">
        <v>0</v>
      </c>
      <c r="Q13" s="214">
        <f>ROUND(E13*P13,5)</f>
        <v>0</v>
      </c>
      <c r="R13" s="214"/>
      <c r="S13" s="214"/>
      <c r="T13" s="215">
        <v>0</v>
      </c>
      <c r="U13" s="214">
        <f>ROUND(E13*T13,2)</f>
        <v>0</v>
      </c>
      <c r="V13" s="204"/>
      <c r="W13" s="204"/>
      <c r="X13" s="204"/>
      <c r="Y13" s="204"/>
      <c r="Z13" s="204"/>
      <c r="AA13" s="204"/>
      <c r="AB13" s="204"/>
      <c r="AC13" s="204"/>
      <c r="AD13" s="204"/>
      <c r="AE13" s="204" t="s">
        <v>81</v>
      </c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5">
      <c r="A14" s="205">
        <v>5</v>
      </c>
      <c r="B14" s="211" t="s">
        <v>88</v>
      </c>
      <c r="C14" s="254" t="s">
        <v>89</v>
      </c>
      <c r="D14" s="213" t="s">
        <v>80</v>
      </c>
      <c r="E14" s="219">
        <v>1</v>
      </c>
      <c r="F14" s="221">
        <f>H14+J14</f>
        <v>0</v>
      </c>
      <c r="G14" s="222">
        <f>ROUND(E14*F14,2)</f>
        <v>0</v>
      </c>
      <c r="H14" s="222"/>
      <c r="I14" s="222">
        <f>ROUND(E14*H14,2)</f>
        <v>0</v>
      </c>
      <c r="J14" s="222"/>
      <c r="K14" s="222">
        <f>ROUND(E14*J14,2)</f>
        <v>0</v>
      </c>
      <c r="L14" s="222">
        <v>21</v>
      </c>
      <c r="M14" s="222">
        <f>G14*(1+L14/100)</f>
        <v>0</v>
      </c>
      <c r="N14" s="214">
        <v>0</v>
      </c>
      <c r="O14" s="214">
        <f>ROUND(E14*N14,5)</f>
        <v>0</v>
      </c>
      <c r="P14" s="214">
        <v>0</v>
      </c>
      <c r="Q14" s="214">
        <f>ROUND(E14*P14,5)</f>
        <v>0</v>
      </c>
      <c r="R14" s="214"/>
      <c r="S14" s="214"/>
      <c r="T14" s="215">
        <v>0</v>
      </c>
      <c r="U14" s="214">
        <f>ROUND(E14*T14,2)</f>
        <v>0</v>
      </c>
      <c r="V14" s="204"/>
      <c r="W14" s="204"/>
      <c r="X14" s="204"/>
      <c r="Y14" s="204"/>
      <c r="Z14" s="204"/>
      <c r="AA14" s="204"/>
      <c r="AB14" s="204"/>
      <c r="AC14" s="204"/>
      <c r="AD14" s="204"/>
      <c r="AE14" s="204" t="s">
        <v>81</v>
      </c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5">
      <c r="A15" s="232">
        <v>6</v>
      </c>
      <c r="B15" s="233" t="s">
        <v>90</v>
      </c>
      <c r="C15" s="256" t="s">
        <v>91</v>
      </c>
      <c r="D15" s="234" t="s">
        <v>80</v>
      </c>
      <c r="E15" s="235">
        <v>1</v>
      </c>
      <c r="F15" s="236">
        <f>H15+J15</f>
        <v>0</v>
      </c>
      <c r="G15" s="237">
        <f>ROUND(E15*F15,2)</f>
        <v>0</v>
      </c>
      <c r="H15" s="237"/>
      <c r="I15" s="237">
        <f>ROUND(E15*H15,2)</f>
        <v>0</v>
      </c>
      <c r="J15" s="237"/>
      <c r="K15" s="237">
        <f>ROUND(E15*J15,2)</f>
        <v>0</v>
      </c>
      <c r="L15" s="237">
        <v>21</v>
      </c>
      <c r="M15" s="237">
        <f>G15*(1+L15/100)</f>
        <v>0</v>
      </c>
      <c r="N15" s="238">
        <v>0</v>
      </c>
      <c r="O15" s="238">
        <f>ROUND(E15*N15,5)</f>
        <v>0</v>
      </c>
      <c r="P15" s="238">
        <v>0</v>
      </c>
      <c r="Q15" s="238">
        <f>ROUND(E15*P15,5)</f>
        <v>0</v>
      </c>
      <c r="R15" s="238"/>
      <c r="S15" s="238"/>
      <c r="T15" s="239">
        <v>0</v>
      </c>
      <c r="U15" s="238">
        <f>ROUND(E15*T15,2)</f>
        <v>0</v>
      </c>
      <c r="V15" s="204"/>
      <c r="W15" s="204"/>
      <c r="X15" s="204"/>
      <c r="Y15" s="204"/>
      <c r="Z15" s="204"/>
      <c r="AA15" s="204"/>
      <c r="AB15" s="204"/>
      <c r="AC15" s="204"/>
      <c r="AD15" s="204"/>
      <c r="AE15" s="204" t="s">
        <v>81</v>
      </c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x14ac:dyDescent="0.25">
      <c r="A16" s="6"/>
      <c r="B16" s="7" t="s">
        <v>92</v>
      </c>
      <c r="C16" s="257" t="s">
        <v>92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C16">
        <v>12</v>
      </c>
      <c r="AD16">
        <v>21</v>
      </c>
    </row>
    <row r="17" spans="1:31" x14ac:dyDescent="0.25">
      <c r="A17" s="240"/>
      <c r="B17" s="241" t="s">
        <v>28</v>
      </c>
      <c r="C17" s="258" t="s">
        <v>92</v>
      </c>
      <c r="D17" s="242"/>
      <c r="E17" s="242"/>
      <c r="F17" s="242"/>
      <c r="G17" s="253">
        <f>G8+G11</f>
        <v>0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AC17">
        <f>SUMIF(L7:L15,AC16,G7:G15)</f>
        <v>0</v>
      </c>
      <c r="AD17">
        <f>SUMIF(L7:L15,AD16,G7:G15)</f>
        <v>0</v>
      </c>
      <c r="AE17" t="s">
        <v>93</v>
      </c>
    </row>
    <row r="18" spans="1:31" x14ac:dyDescent="0.25">
      <c r="A18" s="6"/>
      <c r="B18" s="7" t="s">
        <v>92</v>
      </c>
      <c r="C18" s="257" t="s">
        <v>92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1" x14ac:dyDescent="0.25">
      <c r="A19" s="6"/>
      <c r="B19" s="7" t="s">
        <v>92</v>
      </c>
      <c r="C19" s="257" t="s">
        <v>92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5">
      <c r="A20" s="243" t="s">
        <v>94</v>
      </c>
      <c r="B20" s="243"/>
      <c r="C20" s="259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5">
      <c r="A21" s="244"/>
      <c r="B21" s="245"/>
      <c r="C21" s="260"/>
      <c r="D21" s="245"/>
      <c r="E21" s="245"/>
      <c r="F21" s="245"/>
      <c r="G21" s="24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E21" t="s">
        <v>95</v>
      </c>
    </row>
    <row r="22" spans="1:31" x14ac:dyDescent="0.25">
      <c r="A22" s="247"/>
      <c r="B22" s="248"/>
      <c r="C22" s="261"/>
      <c r="D22" s="248"/>
      <c r="E22" s="248"/>
      <c r="F22" s="248"/>
      <c r="G22" s="249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 x14ac:dyDescent="0.25">
      <c r="A23" s="247"/>
      <c r="B23" s="248"/>
      <c r="C23" s="261"/>
      <c r="D23" s="248"/>
      <c r="E23" s="248"/>
      <c r="F23" s="248"/>
      <c r="G23" s="249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5">
      <c r="A24" s="247"/>
      <c r="B24" s="248"/>
      <c r="C24" s="261"/>
      <c r="D24" s="248"/>
      <c r="E24" s="248"/>
      <c r="F24" s="248"/>
      <c r="G24" s="249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5">
      <c r="A25" s="250"/>
      <c r="B25" s="251"/>
      <c r="C25" s="262"/>
      <c r="D25" s="251"/>
      <c r="E25" s="251"/>
      <c r="F25" s="251"/>
      <c r="G25" s="25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31" x14ac:dyDescent="0.25">
      <c r="A26" s="6"/>
      <c r="B26" s="7"/>
      <c r="C26" s="257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31" x14ac:dyDescent="0.25">
      <c r="C27" s="263"/>
      <c r="AE27" t="s">
        <v>96</v>
      </c>
    </row>
  </sheetData>
  <mergeCells count="6">
    <mergeCell ref="A1:G1"/>
    <mergeCell ref="C2:G2"/>
    <mergeCell ref="C3:G3"/>
    <mergeCell ref="C4:G4"/>
    <mergeCell ref="A20:C20"/>
    <mergeCell ref="A21:G25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2025-03-31T17:14:21Z</dcterms:modified>
</cp:coreProperties>
</file>